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6" i="5"/>
  <c r="D16" i="5"/>
  <c r="D6" i="5"/>
  <c r="E6" i="5"/>
  <c r="E16" i="5"/>
  <c r="H18" i="4"/>
  <c r="H8" i="4"/>
  <c r="H9" i="4"/>
  <c r="H10" i="4"/>
  <c r="H11" i="4"/>
  <c r="H12" i="4"/>
  <c r="H13" i="4"/>
  <c r="H14" i="4"/>
  <c r="H15" i="4"/>
  <c r="H7" i="4"/>
  <c r="D18" i="4"/>
  <c r="E18" i="4"/>
  <c r="D42" i="5" l="1"/>
  <c r="E42" i="5"/>
  <c r="H44" i="4"/>
  <c r="H6" i="8"/>
  <c r="H8" i="8"/>
  <c r="E13" i="6" l="1"/>
  <c r="E43" i="6" l="1"/>
  <c r="H45" i="6" l="1"/>
  <c r="H46" i="6"/>
  <c r="H47" i="6"/>
  <c r="H48" i="6"/>
  <c r="H44" i="6"/>
  <c r="H35" i="6"/>
  <c r="H36" i="6"/>
  <c r="H37" i="6"/>
  <c r="H38" i="6"/>
  <c r="H39" i="6"/>
  <c r="H40" i="6"/>
  <c r="H41" i="6"/>
  <c r="H42" i="6"/>
  <c r="H34" i="6"/>
  <c r="H25" i="6"/>
  <c r="H26" i="6"/>
  <c r="H27" i="6"/>
  <c r="H28" i="6"/>
  <c r="H29" i="6"/>
  <c r="H30" i="6"/>
  <c r="H31" i="6"/>
  <c r="H32" i="6"/>
  <c r="H24" i="6"/>
  <c r="H15" i="6"/>
  <c r="H16" i="6"/>
  <c r="H17" i="6"/>
  <c r="H18" i="6"/>
  <c r="H19" i="6"/>
  <c r="H20" i="6"/>
  <c r="H21" i="6"/>
  <c r="H22" i="6"/>
  <c r="H14" i="6"/>
  <c r="H7" i="6"/>
  <c r="H8" i="6"/>
  <c r="H9" i="6"/>
  <c r="H10" i="6"/>
  <c r="H11" i="6"/>
  <c r="H12" i="6"/>
  <c r="H6" i="6"/>
  <c r="H5" i="6" l="1"/>
  <c r="H32" i="4"/>
  <c r="G32" i="4"/>
  <c r="F32" i="4"/>
  <c r="E32" i="4"/>
  <c r="D32" i="4"/>
  <c r="C32" i="4"/>
  <c r="H54" i="4"/>
  <c r="G54" i="4"/>
  <c r="F54" i="4"/>
  <c r="E54" i="4"/>
  <c r="D54" i="4"/>
  <c r="C54" i="4"/>
  <c r="G5" i="6" l="1"/>
  <c r="F5" i="6"/>
  <c r="E5" i="6"/>
  <c r="D5" i="6"/>
  <c r="H13" i="6"/>
  <c r="G13" i="6"/>
  <c r="F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E77" i="6" l="1"/>
  <c r="H77" i="6"/>
  <c r="H42" i="5"/>
  <c r="C42" i="5"/>
  <c r="G42" i="5"/>
  <c r="F42" i="5"/>
  <c r="D77" i="6"/>
  <c r="C77" i="6"/>
  <c r="F77" i="6"/>
  <c r="G77" i="6"/>
</calcChain>
</file>

<file path=xl/sharedStrings.xml><?xml version="1.0" encoding="utf-8"?>
<sst xmlns="http://schemas.openxmlformats.org/spreadsheetml/2006/main" count="213" uniqueCount="146">
  <si>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</si>
  <si>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</si>
  <si>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</si>
  <si>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</si>
  <si>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</si>
  <si>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</si>
  <si>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</si>
  <si>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</si>
  <si>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</si>
  <si>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</si>
  <si>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</si>
  <si>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</si>
  <si>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</si>
  <si>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</si>
  <si>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</si>
  <si>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</si>
  <si>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</si>
  <si>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</si>
  <si>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</si>
  <si>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</si>
  <si>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</si>
  <si>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</si>
  <si>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</si>
  <si>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</si>
  <si>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</si>
  <si>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</si>
  <si>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</si>
  <si>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</si>
  <si>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</si>
  <si>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</si>
  <si>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</si>
  <si>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</si>
  <si>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</si>
  <si>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</si>
  <si>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</si>
  <si>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</si>
  <si>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</si>
  <si>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</si>
  <si>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</si>
  <si>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</si>
  <si>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</si>
  <si>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</si>
  <si>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</si>
  <si>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</si>
  <si>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</si>
  <si>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</si>
  <si>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</si>
  <si>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</si>
  <si>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</si>
  <si>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</si>
  <si>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</si>
  <si>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</si>
  <si>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</si>
  <si>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</si>
  <si>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</si>
  <si>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</si>
  <si>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</si>
  <si>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</si>
  <si>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</si>
  <si>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</si>
  <si>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</si>
  <si>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</si>
  <si>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</si>
  <si>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</si>
  <si>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</si>
  <si>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</si>
  <si>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</si>
  <si>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</si>
  <si>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</si>
  <si>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</si>
  <si>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</si>
  <si>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</si>
  <si>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</si>
  <si>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</si>
  <si>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</si>
  <si>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</si>
  <si>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</si>
  <si>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</si>
  <si>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</si>
  <si>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</si>
  <si>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</si>
  <si>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</si>
  <si>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</si>
  <si>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</si>
  <si>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</si>
  <si>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</si>
  <si>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</si>
  <si>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</si>
  <si>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</si>
  <si>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</si>
  <si>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</si>
  <si>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</si>
  <si>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</si>
  <si>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</si>
  <si>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</si>
  <si>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</si>
  <si>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</si>
  <si>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</si>
  <si>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</si>
  <si>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</si>
  <si>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</si>
  <si>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</si>
  <si>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</si>
  <si>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</si>
  <si>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</si>
  <si>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</si>
  <si>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</si>
  <si>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</si>
  <si>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</si>
  <si>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</si>
  <si>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</si>
  <si>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</si>
  <si>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</si>
  <si>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</si>
  <si>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</si>
  <si>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</si>
  <si>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</si>
  <si>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</si>
  <si>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</si>
  <si>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</si>
  <si>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</si>
  <si>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</si>
  <si>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</si>
  <si>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</si>
  <si>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</si>
  <si>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</si>
  <si>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</si>
  <si>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</si>
  <si>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DIF DEL  MUNICIPIO MANUEL DOBLADO, GTO.
ESTADO ANALÍTICO DEL EJERCICIO DEL PRESUPUESTO DE EGRESOS POR OBJETO DEL GASTO (CAPÍTULO Y CONCEPTO)
 AL 31 DE DICIEMBRE DEL 2019</t>
  </si>
  <si>
    <t>SISTEMA PARA EL DIF DEL  MUNICIPIO MANUEL DOBLADO, GTO.
ESTADO ANALÍTICO DEL EJERCICIO DEL PRESUPUESTO DE EGRESOS 
CLASIFICACIÓN ECONÓMICA (POR TIPO DE GASTO)
 DEL 1 DE ENERO DEL 2019 AL 31 DE DICIEMBRE DEL 2019</t>
  </si>
  <si>
    <t>SISTEMA PARA EL DIF DEL  MUNICIPIO MANUEL DOBLADO, GTO.
ESTADO ANALÍTICO DEL EJERCICIO DEL PRESUPUESTO DE EGRESOS 
CLASIFICACIÓN FUNCIONAL (FINALIDAD Y FUNCIÓN)
 DEL 01 DE ENERO DEL 2019 AL 31 DE DICIEMBRE DEL 2019</t>
  </si>
  <si>
    <t>SECTOR PARAESTATAL DEL GOBIERNO MUNICIPAL DE SISTEMA PARA EL DIF DEL  MUNICIPIO MANUEL DOBLADO, GTO.
ESTADO ANALÍTICO DEL EJERCICIO DEL PRESUPUESTO DE EGRESOS 
CLASIFICACIÓN ADMINISTRATIVA
DEL 1 DE ENERO DEL 2019 AL 31 DE DICIEMBRE DEL 2019</t>
  </si>
  <si>
    <t>GOBIERNO MUNICIPAL DE SISTEMA PARA EL DIF DEL  MUNICIPIO MANUEL DOBLADO, GTO.
ESTADO ANALÍTICO DEL EJERCICIO DEL PRESUPUESTO DE EGRESOS 
CLASIFICACIÓN ADMINISTRATIVA
DEL 1 DE ENERO DEL 2019 AL 31 DE DICIEMBRE DEL 2019</t>
  </si>
  <si>
    <t>00001 Central</t>
  </si>
  <si>
    <t>00002 Preverp</t>
  </si>
  <si>
    <t>00003 Rehabilitacion</t>
  </si>
  <si>
    <t>00004 Mi hogar con valores</t>
  </si>
  <si>
    <t>00005 Legal</t>
  </si>
  <si>
    <t>00006 Alimentario</t>
  </si>
  <si>
    <t>00007 Centro Gerontologico</t>
  </si>
  <si>
    <t>00008 CADI</t>
  </si>
  <si>
    <t>00009 CAIC</t>
  </si>
  <si>
    <t>SISTEMA PARA EL DIF DEL  MUNICIPIO MANUEL DOBLADO, GTO.
ESTADO ANALÍTICO DEL EJERCICIO DEL PRESUPUESTO DE EGRESOS 
CLASIFICACIÓN ADMINISTRATIVA
DEL 1 DE ENERO DEL 2019 AL 31 DE DICIEMBRE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</si>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</sst>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0" fillId="0" borderId="0" xfId="0" applyFill="1" applyProtection="1"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opLeftCell="A37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128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G5" si="0">SUM(C6:C12)</f>
        <v>5898284.2300000004</v>
      </c>
      <c r="D5" s="14">
        <f t="shared" si="0"/>
        <v>1849940.17</v>
      </c>
      <c r="E5" s="14">
        <f t="shared" si="0"/>
        <v>5930492.9199999999</v>
      </c>
      <c r="F5" s="14">
        <f t="shared" si="0"/>
        <v>5845938.5799999991</v>
      </c>
      <c r="G5" s="14">
        <f t="shared" si="0"/>
        <v>5845938.5799999991</v>
      </c>
      <c r="H5" s="14">
        <f>SUM(H6:H12)</f>
        <v>84554.339999999735</v>
      </c>
    </row>
    <row r="6" spans="1:8" x14ac:dyDescent="0.2">
      <c r="A6" s="5"/>
      <c r="B6" s="11" t="s">
        <v>70</v>
      </c>
      <c r="C6" s="15">
        <v>4597627.1399999997</v>
      </c>
      <c r="D6" s="15">
        <v>748865.74</v>
      </c>
      <c r="E6" s="15">
        <v>3848761.4</v>
      </c>
      <c r="F6" s="15">
        <v>4548572.7</v>
      </c>
      <c r="G6" s="15">
        <v>4548572.7</v>
      </c>
      <c r="H6" s="15">
        <f>E6-F6</f>
        <v>-699811.30000000028</v>
      </c>
    </row>
    <row r="7" spans="1:8" x14ac:dyDescent="0.2">
      <c r="A7" s="5"/>
      <c r="B7" s="11" t="s">
        <v>71</v>
      </c>
      <c r="C7" s="15">
        <v>200000</v>
      </c>
      <c r="D7" s="15">
        <v>160000</v>
      </c>
      <c r="E7" s="15">
        <v>40000</v>
      </c>
      <c r="F7" s="15">
        <v>22409.35</v>
      </c>
      <c r="G7" s="15">
        <v>22409.35</v>
      </c>
      <c r="H7" s="15">
        <f t="shared" ref="H7:H12" si="1">E7-F7</f>
        <v>17590.650000000001</v>
      </c>
    </row>
    <row r="8" spans="1:8" x14ac:dyDescent="0.2">
      <c r="A8" s="5"/>
      <c r="B8" s="11" t="s">
        <v>72</v>
      </c>
      <c r="C8" s="15">
        <v>128653.48</v>
      </c>
      <c r="D8" s="15">
        <v>843431.48</v>
      </c>
      <c r="E8" s="15">
        <v>972084.96</v>
      </c>
      <c r="F8" s="15">
        <v>298535.34999999998</v>
      </c>
      <c r="G8" s="15">
        <v>298535.34999999998</v>
      </c>
      <c r="H8" s="15">
        <f t="shared" si="1"/>
        <v>673549.61</v>
      </c>
    </row>
    <row r="9" spans="1:8" x14ac:dyDescent="0.2">
      <c r="A9" s="5"/>
      <c r="B9" s="11" t="s">
        <v>35</v>
      </c>
      <c r="C9" s="15">
        <v>235000</v>
      </c>
      <c r="D9" s="15">
        <v>0</v>
      </c>
      <c r="E9" s="15">
        <v>235000</v>
      </c>
      <c r="F9" s="15">
        <v>148445.39000000001</v>
      </c>
      <c r="G9" s="15">
        <v>148445.39000000001</v>
      </c>
      <c r="H9" s="15">
        <f t="shared" si="1"/>
        <v>86554.609999999986</v>
      </c>
    </row>
    <row r="10" spans="1:8" x14ac:dyDescent="0.2">
      <c r="A10" s="5"/>
      <c r="B10" s="11" t="s">
        <v>73</v>
      </c>
      <c r="C10" s="15">
        <v>737003.61</v>
      </c>
      <c r="D10" s="15">
        <v>97642.95</v>
      </c>
      <c r="E10" s="15">
        <v>834646.56</v>
      </c>
      <c r="F10" s="15">
        <v>827975.79</v>
      </c>
      <c r="G10" s="15">
        <v>827975.79</v>
      </c>
      <c r="H10" s="15">
        <f t="shared" si="1"/>
        <v>6670.7700000000186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62</v>
      </c>
      <c r="B13" s="7"/>
      <c r="C13" s="15">
        <f t="shared" ref="C13:H13" si="2">SUM(C14:C22)</f>
        <v>473000</v>
      </c>
      <c r="D13" s="15">
        <f t="shared" si="2"/>
        <v>446434.25</v>
      </c>
      <c r="E13" s="15">
        <f>SUM(E14:E22)</f>
        <v>919434.25</v>
      </c>
      <c r="F13" s="15">
        <f t="shared" si="2"/>
        <v>652015.23</v>
      </c>
      <c r="G13" s="15">
        <f t="shared" si="2"/>
        <v>652015.23</v>
      </c>
      <c r="H13" s="15">
        <f t="shared" si="2"/>
        <v>267419.02</v>
      </c>
    </row>
    <row r="14" spans="1:8" x14ac:dyDescent="0.2">
      <c r="A14" s="5"/>
      <c r="B14" s="11" t="s">
        <v>75</v>
      </c>
      <c r="C14" s="15">
        <v>50000</v>
      </c>
      <c r="D14" s="15">
        <v>6000</v>
      </c>
      <c r="E14" s="15">
        <v>56000</v>
      </c>
      <c r="F14" s="15">
        <v>63703.24</v>
      </c>
      <c r="G14" s="15">
        <v>63703.24</v>
      </c>
      <c r="H14" s="15">
        <f>E14-F14</f>
        <v>-7703.239999999998</v>
      </c>
    </row>
    <row r="15" spans="1:8" x14ac:dyDescent="0.2">
      <c r="A15" s="5"/>
      <c r="B15" s="11" t="s">
        <v>76</v>
      </c>
      <c r="C15" s="15">
        <v>48000</v>
      </c>
      <c r="D15" s="15">
        <v>278664.25</v>
      </c>
      <c r="E15" s="15">
        <v>326664.25</v>
      </c>
      <c r="F15" s="15">
        <v>43896.62</v>
      </c>
      <c r="G15" s="15">
        <v>43896.62</v>
      </c>
      <c r="H15" s="15">
        <f t="shared" ref="H15:H22" si="3">E15-F15</f>
        <v>282767.63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9" x14ac:dyDescent="0.2">
      <c r="A17" s="5"/>
      <c r="B17" s="11" t="s">
        <v>78</v>
      </c>
      <c r="C17" s="15">
        <v>102000</v>
      </c>
      <c r="D17" s="15">
        <v>36770</v>
      </c>
      <c r="E17" s="15">
        <v>138770</v>
      </c>
      <c r="F17" s="15">
        <v>126144.89</v>
      </c>
      <c r="G17" s="15">
        <v>126144.89</v>
      </c>
      <c r="H17" s="15">
        <f t="shared" si="3"/>
        <v>12625.11</v>
      </c>
    </row>
    <row r="18" spans="1:9" x14ac:dyDescent="0.2">
      <c r="A18" s="5"/>
      <c r="B18" s="11" t="s">
        <v>79</v>
      </c>
      <c r="C18" s="15">
        <v>7000</v>
      </c>
      <c r="D18" s="15">
        <v>0</v>
      </c>
      <c r="E18" s="15">
        <v>7000</v>
      </c>
      <c r="F18" s="15">
        <v>901.43</v>
      </c>
      <c r="G18" s="15">
        <v>901.43</v>
      </c>
      <c r="H18" s="15">
        <f t="shared" si="3"/>
        <v>6098.57</v>
      </c>
    </row>
    <row r="19" spans="1:9" x14ac:dyDescent="0.2">
      <c r="A19" s="5"/>
      <c r="B19" s="11" t="s">
        <v>80</v>
      </c>
      <c r="C19" s="15">
        <v>205000</v>
      </c>
      <c r="D19" s="15">
        <v>117000</v>
      </c>
      <c r="E19" s="15">
        <v>322000</v>
      </c>
      <c r="F19" s="15">
        <v>338516.75</v>
      </c>
      <c r="G19" s="15">
        <v>338516.75</v>
      </c>
      <c r="H19" s="15">
        <f t="shared" si="3"/>
        <v>-16516.75</v>
      </c>
    </row>
    <row r="20" spans="1:9" x14ac:dyDescent="0.2">
      <c r="A20" s="5"/>
      <c r="B20" s="11" t="s">
        <v>81</v>
      </c>
      <c r="C20" s="15">
        <v>9000</v>
      </c>
      <c r="D20" s="15">
        <v>5000</v>
      </c>
      <c r="E20" s="15">
        <v>14000</v>
      </c>
      <c r="F20" s="15">
        <v>9442.4</v>
      </c>
      <c r="G20" s="15">
        <v>9442.4</v>
      </c>
      <c r="H20" s="15">
        <f t="shared" si="3"/>
        <v>4557.6000000000004</v>
      </c>
    </row>
    <row r="21" spans="1:9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9" x14ac:dyDescent="0.2">
      <c r="A22" s="5"/>
      <c r="B22" s="11" t="s">
        <v>83</v>
      </c>
      <c r="C22" s="15">
        <v>52000</v>
      </c>
      <c r="D22" s="15">
        <v>3000</v>
      </c>
      <c r="E22" s="15">
        <v>55000</v>
      </c>
      <c r="F22" s="15">
        <v>69409.899999999994</v>
      </c>
      <c r="G22" s="15">
        <v>69409.899999999994</v>
      </c>
      <c r="H22" s="15">
        <f t="shared" si="3"/>
        <v>-14409.899999999994</v>
      </c>
    </row>
    <row r="23" spans="1:9" x14ac:dyDescent="0.2">
      <c r="A23" s="50" t="s">
        <v>63</v>
      </c>
      <c r="B23" s="7"/>
      <c r="C23" s="15">
        <f t="shared" ref="C23:H23" si="4">SUM(C24:C32)</f>
        <v>512791.77</v>
      </c>
      <c r="D23" s="15">
        <f t="shared" si="4"/>
        <v>629933.05999999994</v>
      </c>
      <c r="E23" s="15">
        <f t="shared" si="4"/>
        <v>1094549.33</v>
      </c>
      <c r="F23" s="15">
        <f t="shared" si="4"/>
        <v>994716.15</v>
      </c>
      <c r="G23" s="15">
        <f t="shared" si="4"/>
        <v>994716.15</v>
      </c>
      <c r="H23" s="15">
        <f t="shared" si="4"/>
        <v>99833.179999999978</v>
      </c>
    </row>
    <row r="24" spans="1:9" x14ac:dyDescent="0.2">
      <c r="A24" s="5"/>
      <c r="B24" s="11" t="s">
        <v>84</v>
      </c>
      <c r="C24" s="15">
        <v>72991.460000000006</v>
      </c>
      <c r="D24" s="15">
        <v>38256.54</v>
      </c>
      <c r="E24" s="15">
        <v>111248</v>
      </c>
      <c r="F24" s="15">
        <v>96363.01</v>
      </c>
      <c r="G24" s="15">
        <v>96363.01</v>
      </c>
      <c r="H24" s="15">
        <f>E24-F24</f>
        <v>14884.990000000005</v>
      </c>
    </row>
    <row r="25" spans="1:9" x14ac:dyDescent="0.2">
      <c r="A25" s="5"/>
      <c r="B25" s="11" t="s">
        <v>85</v>
      </c>
      <c r="C25" s="15">
        <v>48000</v>
      </c>
      <c r="D25" s="15">
        <v>2000</v>
      </c>
      <c r="E25" s="15">
        <v>46000</v>
      </c>
      <c r="F25" s="15">
        <v>46000</v>
      </c>
      <c r="G25" s="15">
        <v>46000</v>
      </c>
      <c r="H25" s="15">
        <f t="shared" ref="H25:H32" si="5">E25-F25</f>
        <v>0</v>
      </c>
    </row>
    <row r="26" spans="1:9" x14ac:dyDescent="0.2">
      <c r="A26" s="5"/>
      <c r="B26" s="11" t="s">
        <v>86</v>
      </c>
      <c r="C26" s="15">
        <v>0</v>
      </c>
      <c r="D26" s="15">
        <v>74000</v>
      </c>
      <c r="E26" s="15">
        <v>110000</v>
      </c>
      <c r="F26" s="15">
        <v>71089.440000000002</v>
      </c>
      <c r="G26" s="15">
        <v>71089.440000000002</v>
      </c>
      <c r="H26" s="15">
        <f t="shared" si="5"/>
        <v>38910.559999999998</v>
      </c>
    </row>
    <row r="27" spans="1:9" x14ac:dyDescent="0.2">
      <c r="A27" s="5"/>
      <c r="B27" s="11" t="s">
        <v>87</v>
      </c>
      <c r="C27" s="15">
        <v>34327.75</v>
      </c>
      <c r="D27" s="15">
        <v>25087.75</v>
      </c>
      <c r="E27" s="15">
        <v>9240</v>
      </c>
      <c r="F27" s="15">
        <v>6243.12</v>
      </c>
      <c r="G27" s="15">
        <v>6243.12</v>
      </c>
      <c r="H27" s="15">
        <f t="shared" si="5"/>
        <v>2996.88</v>
      </c>
    </row>
    <row r="28" spans="1:9" x14ac:dyDescent="0.2">
      <c r="A28" s="5"/>
      <c r="B28" s="11" t="s">
        <v>88</v>
      </c>
      <c r="C28" s="15">
        <v>52800</v>
      </c>
      <c r="D28" s="15">
        <v>155737.31</v>
      </c>
      <c r="E28" s="15">
        <v>208537.31</v>
      </c>
      <c r="F28" s="15">
        <v>180146.98</v>
      </c>
      <c r="G28" s="15">
        <v>180146.98</v>
      </c>
      <c r="H28" s="15">
        <f t="shared" si="5"/>
        <v>28390.329999999987</v>
      </c>
    </row>
    <row r="29" spans="1:9" x14ac:dyDescent="0.2">
      <c r="A29" s="5"/>
      <c r="B29" s="11" t="s">
        <v>89</v>
      </c>
      <c r="C29" s="15">
        <v>15000</v>
      </c>
      <c r="D29" s="15">
        <v>15000</v>
      </c>
      <c r="E29" s="15">
        <v>0</v>
      </c>
      <c r="F29" s="15">
        <v>15926.8</v>
      </c>
      <c r="G29" s="15">
        <v>15926.8</v>
      </c>
      <c r="H29" s="15">
        <f t="shared" si="5"/>
        <v>-15926.8</v>
      </c>
    </row>
    <row r="30" spans="1:9" x14ac:dyDescent="0.2">
      <c r="A30" s="5"/>
      <c r="B30" s="11" t="s">
        <v>90</v>
      </c>
      <c r="C30" s="15">
        <v>9500</v>
      </c>
      <c r="D30" s="15">
        <v>0</v>
      </c>
      <c r="E30" s="15">
        <v>9500</v>
      </c>
      <c r="F30" s="15">
        <v>5912</v>
      </c>
      <c r="G30" s="15">
        <v>5912</v>
      </c>
      <c r="H30" s="15">
        <f t="shared" si="5"/>
        <v>3588</v>
      </c>
    </row>
    <row r="31" spans="1:9" x14ac:dyDescent="0.2">
      <c r="A31" s="5"/>
      <c r="B31" s="11" t="s">
        <v>91</v>
      </c>
      <c r="C31" s="15">
        <v>189000</v>
      </c>
      <c r="D31" s="15">
        <v>270000</v>
      </c>
      <c r="E31" s="15">
        <v>459000</v>
      </c>
      <c r="F31" s="15">
        <v>525666.23</v>
      </c>
      <c r="G31" s="15">
        <v>525666.23</v>
      </c>
      <c r="H31" s="15">
        <f t="shared" si="5"/>
        <v>-66666.229999999981</v>
      </c>
    </row>
    <row r="32" spans="1:9" x14ac:dyDescent="0.2">
      <c r="A32" s="5"/>
      <c r="B32" s="11" t="s">
        <v>19</v>
      </c>
      <c r="C32" s="15">
        <v>91172.56</v>
      </c>
      <c r="D32" s="15">
        <v>49851.46</v>
      </c>
      <c r="E32" s="15">
        <v>141024.01999999999</v>
      </c>
      <c r="F32" s="15">
        <v>47368.57</v>
      </c>
      <c r="G32" s="15">
        <v>47368.57</v>
      </c>
      <c r="H32" s="15">
        <f t="shared" si="5"/>
        <v>93655.449999999983</v>
      </c>
      <c r="I32" s="53"/>
    </row>
    <row r="33" spans="1:9" x14ac:dyDescent="0.2">
      <c r="A33" s="50" t="s">
        <v>64</v>
      </c>
      <c r="B33" s="7"/>
      <c r="C33" s="15">
        <f t="shared" ref="C33:H33" si="6">SUM(C34:C42)</f>
        <v>15000</v>
      </c>
      <c r="D33" s="15">
        <f t="shared" si="6"/>
        <v>3000</v>
      </c>
      <c r="E33" s="15">
        <f t="shared" si="6"/>
        <v>18000</v>
      </c>
      <c r="F33" s="15">
        <f t="shared" si="6"/>
        <v>19861.45</v>
      </c>
      <c r="G33" s="15">
        <f t="shared" si="6"/>
        <v>19861.45</v>
      </c>
      <c r="H33" s="15">
        <f t="shared" si="6"/>
        <v>-1861.4500000000007</v>
      </c>
      <c r="I33" s="53"/>
    </row>
    <row r="34" spans="1:9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>E34-F34</f>
        <v>0</v>
      </c>
    </row>
    <row r="35" spans="1:9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ref="H35:H42" si="7">E35-F35</f>
        <v>0</v>
      </c>
    </row>
    <row r="36" spans="1:9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7"/>
        <v>0</v>
      </c>
    </row>
    <row r="37" spans="1:9" x14ac:dyDescent="0.2">
      <c r="A37" s="5"/>
      <c r="B37" s="11" t="s">
        <v>95</v>
      </c>
      <c r="C37" s="15">
        <v>15000</v>
      </c>
      <c r="D37" s="15">
        <v>3000</v>
      </c>
      <c r="E37" s="15">
        <v>18000</v>
      </c>
      <c r="F37" s="15">
        <v>19861.45</v>
      </c>
      <c r="G37" s="15">
        <v>19861.45</v>
      </c>
      <c r="H37" s="15">
        <f t="shared" si="7"/>
        <v>-1861.4500000000007</v>
      </c>
    </row>
    <row r="38" spans="1:9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7"/>
        <v>0</v>
      </c>
    </row>
    <row r="39" spans="1:9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7"/>
        <v>0</v>
      </c>
    </row>
    <row r="40" spans="1:9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7"/>
        <v>0</v>
      </c>
    </row>
    <row r="41" spans="1:9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 t="shared" si="7"/>
        <v>0</v>
      </c>
    </row>
    <row r="42" spans="1:9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7"/>
        <v>0</v>
      </c>
    </row>
    <row r="43" spans="1:9" x14ac:dyDescent="0.2">
      <c r="A43" s="50" t="s">
        <v>65</v>
      </c>
      <c r="B43" s="7"/>
      <c r="C43" s="15">
        <f t="shared" ref="C43:H43" si="8">SUM(C44:C52)</f>
        <v>18500</v>
      </c>
      <c r="D43" s="15">
        <f t="shared" si="8"/>
        <v>20000</v>
      </c>
      <c r="E43" s="15">
        <f>SUM(E44:E52)</f>
        <v>38500</v>
      </c>
      <c r="F43" s="15">
        <f t="shared" si="8"/>
        <v>128890.24000000001</v>
      </c>
      <c r="G43" s="15">
        <f t="shared" si="8"/>
        <v>128890.24000000001</v>
      </c>
      <c r="H43" s="15">
        <f t="shared" si="8"/>
        <v>-90390.24</v>
      </c>
    </row>
    <row r="44" spans="1:9" x14ac:dyDescent="0.2">
      <c r="A44" s="5"/>
      <c r="B44" s="11" t="s">
        <v>99</v>
      </c>
      <c r="C44" s="15">
        <v>5000</v>
      </c>
      <c r="D44" s="15">
        <v>20000</v>
      </c>
      <c r="E44" s="15">
        <v>25000</v>
      </c>
      <c r="F44" s="15">
        <v>118409.24</v>
      </c>
      <c r="G44" s="15">
        <v>118409.24</v>
      </c>
      <c r="H44" s="15">
        <f>E44-F44</f>
        <v>-93409.24</v>
      </c>
    </row>
    <row r="45" spans="1:9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f t="shared" ref="H45:H48" si="9">E45-F45</f>
        <v>0</v>
      </c>
    </row>
    <row r="46" spans="1:9" x14ac:dyDescent="0.2">
      <c r="A46" s="5"/>
      <c r="B46" s="11" t="s">
        <v>101</v>
      </c>
      <c r="C46" s="15">
        <v>13500</v>
      </c>
      <c r="D46" s="15">
        <v>0</v>
      </c>
      <c r="E46" s="15">
        <v>13500</v>
      </c>
      <c r="F46" s="15">
        <v>10481</v>
      </c>
      <c r="G46" s="15">
        <v>10481</v>
      </c>
      <c r="H46" s="15">
        <f t="shared" si="9"/>
        <v>3019</v>
      </c>
    </row>
    <row r="47" spans="1:9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9"/>
        <v>0</v>
      </c>
    </row>
    <row r="48" spans="1:9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9"/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10">SUM(C54:C56)</f>
        <v>0</v>
      </c>
      <c r="D53" s="15">
        <f t="shared" si="10"/>
        <v>0</v>
      </c>
      <c r="E53" s="15">
        <f t="shared" si="10"/>
        <v>0</v>
      </c>
      <c r="F53" s="15">
        <f t="shared" si="10"/>
        <v>0</v>
      </c>
      <c r="G53" s="15">
        <f t="shared" si="10"/>
        <v>0</v>
      </c>
      <c r="H53" s="15">
        <f t="shared" si="10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11">SUM(C58:C64)</f>
        <v>0</v>
      </c>
      <c r="D57" s="15">
        <f t="shared" si="11"/>
        <v>0</v>
      </c>
      <c r="E57" s="15">
        <f t="shared" si="11"/>
        <v>0</v>
      </c>
      <c r="F57" s="15">
        <f t="shared" si="11"/>
        <v>0</v>
      </c>
      <c r="G57" s="15">
        <f t="shared" si="11"/>
        <v>0</v>
      </c>
      <c r="H57" s="15">
        <f t="shared" si="11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12">SUM(C66:C68)</f>
        <v>0</v>
      </c>
      <c r="D65" s="15">
        <f t="shared" si="12"/>
        <v>0</v>
      </c>
      <c r="E65" s="15">
        <f t="shared" si="12"/>
        <v>0</v>
      </c>
      <c r="F65" s="15">
        <f t="shared" si="12"/>
        <v>0</v>
      </c>
      <c r="G65" s="15">
        <f t="shared" si="12"/>
        <v>0</v>
      </c>
      <c r="H65" s="15">
        <f t="shared" si="12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13">SUM(C70:C76)</f>
        <v>255824</v>
      </c>
      <c r="D69" s="15">
        <f t="shared" si="13"/>
        <v>0</v>
      </c>
      <c r="E69" s="15">
        <f t="shared" si="13"/>
        <v>255824</v>
      </c>
      <c r="F69" s="15">
        <f t="shared" si="13"/>
        <v>0</v>
      </c>
      <c r="G69" s="15">
        <f t="shared" si="13"/>
        <v>0</v>
      </c>
      <c r="H69" s="15">
        <f t="shared" si="13"/>
        <v>255824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255824</v>
      </c>
      <c r="D76" s="16">
        <v>0</v>
      </c>
      <c r="E76" s="16">
        <v>255824</v>
      </c>
      <c r="F76" s="16">
        <v>0</v>
      </c>
      <c r="G76" s="16">
        <v>0</v>
      </c>
      <c r="H76" s="16">
        <v>255824</v>
      </c>
    </row>
    <row r="77" spans="1:8" x14ac:dyDescent="0.2">
      <c r="A77" s="8"/>
      <c r="B77" s="13" t="s">
        <v>53</v>
      </c>
      <c r="C77" s="17">
        <f t="shared" ref="C77:G77" si="14">C69+C65+C57+C53+C43+C33+C23+C13+C5</f>
        <v>7173400</v>
      </c>
      <c r="D77" s="17">
        <f t="shared" si="14"/>
        <v>2949307.48</v>
      </c>
      <c r="E77" s="17">
        <f>E69+E65+E57+E53+E43+E33+E23+E13+E5</f>
        <v>8256800.5</v>
      </c>
      <c r="F77" s="17">
        <f t="shared" si="14"/>
        <v>7641421.6499999994</v>
      </c>
      <c r="G77" s="17">
        <f t="shared" si="14"/>
        <v>7641421.6499999994</v>
      </c>
      <c r="H77" s="17">
        <f>H69+H65+H57+H53+H43+H33+H23+H13+H5</f>
        <v>615378.84999999974</v>
      </c>
    </row>
    <row r="78" spans="1:8" x14ac:dyDescent="0.2">
      <c r="A78" s="1" t="s">
        <v>143</v>
      </c>
    </row>
    <row r="79" spans="1:8" x14ac:dyDescent="0.2">
      <c r="A79" s="1" t="s">
        <v>144</v>
      </c>
    </row>
    <row r="80" spans="1:8" x14ac:dyDescent="0.2">
      <c r="A80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>
      <selection activeCell="H7" sqref="H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129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6899076</v>
      </c>
      <c r="D6" s="22">
        <v>1063400.51</v>
      </c>
      <c r="E6" s="52">
        <v>7962476.5099999998</v>
      </c>
      <c r="F6" s="52">
        <v>7512531.4100000001</v>
      </c>
      <c r="G6" s="52">
        <v>7512531.4100000001</v>
      </c>
      <c r="H6" s="52">
        <f>E6-F6</f>
        <v>449945.09999999963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18500</v>
      </c>
      <c r="D8" s="52">
        <v>20000</v>
      </c>
      <c r="E8" s="52">
        <v>38500</v>
      </c>
      <c r="F8" s="52">
        <v>128890.24000000001</v>
      </c>
      <c r="G8" s="52">
        <v>128890.24000000001</v>
      </c>
      <c r="H8" s="52">
        <f>E8-F8</f>
        <v>-90390.24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52">
        <v>255824</v>
      </c>
      <c r="D10" s="22">
        <v>0</v>
      </c>
      <c r="E10" s="52">
        <v>255824</v>
      </c>
      <c r="F10" s="22">
        <v>0</v>
      </c>
      <c r="G10" s="22">
        <v>0</v>
      </c>
      <c r="H10" s="52">
        <v>255824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7173400</v>
      </c>
      <c r="D16" s="17">
        <f t="shared" si="0"/>
        <v>1083400.51</v>
      </c>
      <c r="E16" s="17">
        <f t="shared" si="0"/>
        <v>8256800.5099999998</v>
      </c>
      <c r="F16" s="17">
        <f t="shared" si="0"/>
        <v>7641421.6500000004</v>
      </c>
      <c r="G16" s="17">
        <f t="shared" si="0"/>
        <v>7641421.6500000004</v>
      </c>
      <c r="H16" s="17">
        <f t="shared" si="0"/>
        <v>615378.85999999964</v>
      </c>
    </row>
    <row r="17" spans="1:1" x14ac:dyDescent="0.2">
      <c r="A17" s="1" t="s">
        <v>143</v>
      </c>
    </row>
    <row r="18" spans="1:1" x14ac:dyDescent="0.2">
      <c r="A18" s="1" t="s">
        <v>144</v>
      </c>
    </row>
    <row r="19" spans="1:1" x14ac:dyDescent="0.2">
      <c r="A19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  <ignoredErrors>
    <ignoredError sqref="H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opLeftCell="A28" workbookViewId="0">
      <selection activeCell="E15" sqref="E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142</v>
      </c>
      <c r="B1" s="55"/>
      <c r="C1" s="55"/>
      <c r="D1" s="55"/>
      <c r="E1" s="55"/>
      <c r="F1" s="55"/>
      <c r="G1" s="55"/>
      <c r="H1" s="56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3029139.53</v>
      </c>
      <c r="D7" s="15">
        <v>814662.49</v>
      </c>
      <c r="E7" s="15">
        <v>3843802.02</v>
      </c>
      <c r="F7" s="15">
        <v>3451257.73</v>
      </c>
      <c r="G7" s="15">
        <v>3451257.73</v>
      </c>
      <c r="H7" s="15">
        <f>E7-F7</f>
        <v>392544.29000000004</v>
      </c>
    </row>
    <row r="8" spans="1:8" x14ac:dyDescent="0.2">
      <c r="A8" s="4" t="s">
        <v>134</v>
      </c>
      <c r="B8" s="24"/>
      <c r="C8" s="15">
        <v>364082.18</v>
      </c>
      <c r="D8" s="15">
        <v>-76255.19</v>
      </c>
      <c r="E8" s="15">
        <v>287826.99</v>
      </c>
      <c r="F8" s="15">
        <v>253884.71</v>
      </c>
      <c r="G8" s="15">
        <v>253884.71</v>
      </c>
      <c r="H8" s="15">
        <f t="shared" ref="H8:H15" si="0">E8-F8</f>
        <v>33942.28</v>
      </c>
    </row>
    <row r="9" spans="1:8" x14ac:dyDescent="0.2">
      <c r="A9" s="4" t="s">
        <v>135</v>
      </c>
      <c r="B9" s="24"/>
      <c r="C9" s="15">
        <v>280855.63</v>
      </c>
      <c r="D9" s="15">
        <v>-104014.31</v>
      </c>
      <c r="E9" s="15">
        <v>176841.32</v>
      </c>
      <c r="F9" s="15">
        <v>136548</v>
      </c>
      <c r="G9" s="15">
        <v>136548</v>
      </c>
      <c r="H9" s="15">
        <f t="shared" si="0"/>
        <v>40293.320000000007</v>
      </c>
    </row>
    <row r="10" spans="1:8" x14ac:dyDescent="0.2">
      <c r="A10" s="4" t="s">
        <v>136</v>
      </c>
      <c r="B10" s="24"/>
      <c r="C10" s="15">
        <v>450081.32</v>
      </c>
      <c r="D10" s="15">
        <v>39087.550000000003</v>
      </c>
      <c r="E10" s="15">
        <v>489168.87</v>
      </c>
      <c r="F10" s="15">
        <v>572897.77</v>
      </c>
      <c r="G10" s="15">
        <v>572897.77</v>
      </c>
      <c r="H10" s="15">
        <f t="shared" si="0"/>
        <v>-83728.900000000023</v>
      </c>
    </row>
    <row r="11" spans="1:8" x14ac:dyDescent="0.2">
      <c r="A11" s="4" t="s">
        <v>137</v>
      </c>
      <c r="B11" s="24"/>
      <c r="C11" s="15">
        <v>1084696.44</v>
      </c>
      <c r="D11" s="15">
        <v>17594.72</v>
      </c>
      <c r="E11" s="15">
        <v>1102291.1599999999</v>
      </c>
      <c r="F11" s="15">
        <v>1052731.04</v>
      </c>
      <c r="G11" s="15">
        <v>1052731.04</v>
      </c>
      <c r="H11" s="15">
        <f t="shared" si="0"/>
        <v>49560.119999999879</v>
      </c>
    </row>
    <row r="12" spans="1:8" x14ac:dyDescent="0.2">
      <c r="A12" s="4" t="s">
        <v>138</v>
      </c>
      <c r="B12" s="24"/>
      <c r="C12" s="15">
        <v>362374.79</v>
      </c>
      <c r="D12" s="15">
        <v>291484.32</v>
      </c>
      <c r="E12" s="15">
        <v>653859.11</v>
      </c>
      <c r="F12" s="15">
        <v>635973.80000000005</v>
      </c>
      <c r="G12" s="15">
        <v>635973.80000000005</v>
      </c>
      <c r="H12" s="15">
        <f t="shared" si="0"/>
        <v>17885.309999999939</v>
      </c>
    </row>
    <row r="13" spans="1:8" x14ac:dyDescent="0.2">
      <c r="A13" s="4" t="s">
        <v>139</v>
      </c>
      <c r="B13" s="24"/>
      <c r="C13" s="15">
        <v>625782.23</v>
      </c>
      <c r="D13" s="15">
        <v>42767.24</v>
      </c>
      <c r="E13" s="15">
        <v>727002.8</v>
      </c>
      <c r="F13" s="15">
        <v>668549.47</v>
      </c>
      <c r="G13" s="15">
        <v>668549.47</v>
      </c>
      <c r="H13" s="15">
        <f t="shared" si="0"/>
        <v>58453.330000000075</v>
      </c>
    </row>
    <row r="14" spans="1:8" x14ac:dyDescent="0.2">
      <c r="A14" s="4" t="s">
        <v>140</v>
      </c>
      <c r="B14" s="24"/>
      <c r="C14" s="15">
        <v>611447.5</v>
      </c>
      <c r="D14" s="15">
        <v>-379.64</v>
      </c>
      <c r="E14" s="15">
        <v>611067.86</v>
      </c>
      <c r="F14" s="15">
        <v>503739.14</v>
      </c>
      <c r="G14" s="15">
        <v>503739.14</v>
      </c>
      <c r="H14" s="15">
        <f t="shared" si="0"/>
        <v>107328.71999999997</v>
      </c>
    </row>
    <row r="15" spans="1:8" x14ac:dyDescent="0.2">
      <c r="A15" s="4" t="s">
        <v>141</v>
      </c>
      <c r="B15" s="24"/>
      <c r="C15" s="15">
        <v>364940.38</v>
      </c>
      <c r="D15" s="15">
        <v>0</v>
      </c>
      <c r="E15" s="15">
        <v>364940.38</v>
      </c>
      <c r="F15" s="15">
        <v>365839.99</v>
      </c>
      <c r="G15" s="15">
        <v>365839.99</v>
      </c>
      <c r="H15" s="15">
        <f t="shared" si="0"/>
        <v>-899.60999999998603</v>
      </c>
    </row>
    <row r="16" spans="1:8" x14ac:dyDescent="0.2">
      <c r="A16" s="4"/>
      <c r="B16" s="24"/>
      <c r="C16" s="15"/>
      <c r="D16" s="15"/>
      <c r="E16" s="15"/>
      <c r="F16" s="15"/>
      <c r="G16" s="15"/>
      <c r="H16" s="15"/>
    </row>
    <row r="17" spans="1:8" x14ac:dyDescent="0.2">
      <c r="A17" s="4"/>
      <c r="B17" s="27"/>
      <c r="C17" s="16"/>
      <c r="D17" s="16"/>
      <c r="E17" s="16"/>
      <c r="F17" s="16"/>
      <c r="G17" s="16"/>
      <c r="H17" s="16"/>
    </row>
    <row r="18" spans="1:8" x14ac:dyDescent="0.2">
      <c r="A18" s="28"/>
      <c r="B18" s="49" t="s">
        <v>53</v>
      </c>
      <c r="C18" s="25">
        <v>7173400</v>
      </c>
      <c r="D18" s="25">
        <f>SUM(D7:D15)</f>
        <v>1024947.18</v>
      </c>
      <c r="E18" s="25">
        <f>SUM(E7:E15)</f>
        <v>8256800.5100000007</v>
      </c>
      <c r="F18" s="25">
        <v>7641421.6500000004</v>
      </c>
      <c r="G18" s="25">
        <v>7641421.6500000004</v>
      </c>
      <c r="H18" s="25">
        <f>SUM(H7:H15)</f>
        <v>615378.86</v>
      </c>
    </row>
    <row r="21" spans="1:8" ht="45" customHeight="1" x14ac:dyDescent="0.2">
      <c r="A21" s="54" t="s">
        <v>132</v>
      </c>
      <c r="B21" s="55"/>
      <c r="C21" s="55"/>
      <c r="D21" s="55"/>
      <c r="E21" s="55"/>
      <c r="F21" s="55"/>
      <c r="G21" s="55"/>
      <c r="H21" s="56"/>
    </row>
    <row r="23" spans="1:8" x14ac:dyDescent="0.2">
      <c r="A23" s="59" t="s">
        <v>54</v>
      </c>
      <c r="B23" s="60"/>
      <c r="C23" s="54" t="s">
        <v>60</v>
      </c>
      <c r="D23" s="55"/>
      <c r="E23" s="55"/>
      <c r="F23" s="55"/>
      <c r="G23" s="56"/>
      <c r="H23" s="57" t="s">
        <v>59</v>
      </c>
    </row>
    <row r="24" spans="1:8" ht="22.5" x14ac:dyDescent="0.2">
      <c r="A24" s="61"/>
      <c r="B24" s="62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8"/>
    </row>
    <row r="25" spans="1:8" x14ac:dyDescent="0.2">
      <c r="A25" s="63"/>
      <c r="B25" s="64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30"/>
      <c r="B26" s="31"/>
      <c r="C26" s="35"/>
      <c r="D26" s="35"/>
      <c r="E26" s="35"/>
      <c r="F26" s="35"/>
      <c r="G26" s="35"/>
      <c r="H26" s="35"/>
    </row>
    <row r="27" spans="1:8" x14ac:dyDescent="0.2">
      <c r="A27" s="4" t="s">
        <v>8</v>
      </c>
      <c r="B27" s="2"/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x14ac:dyDescent="0.2">
      <c r="A28" s="4" t="s">
        <v>9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 t="s">
        <v>10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 t="s">
        <v>11</v>
      </c>
      <c r="B30" s="2"/>
      <c r="C30" s="36"/>
      <c r="D30" s="36"/>
      <c r="E30" s="36"/>
      <c r="F30" s="36"/>
      <c r="G30" s="36"/>
      <c r="H30" s="36"/>
    </row>
    <row r="31" spans="1:8" x14ac:dyDescent="0.2">
      <c r="A31" s="4"/>
      <c r="B31" s="2"/>
      <c r="C31" s="37"/>
      <c r="D31" s="37"/>
      <c r="E31" s="37"/>
      <c r="F31" s="37"/>
      <c r="G31" s="37"/>
      <c r="H31" s="37"/>
    </row>
    <row r="32" spans="1:8" x14ac:dyDescent="0.2">
      <c r="A32" s="28"/>
      <c r="B32" s="49" t="s">
        <v>53</v>
      </c>
      <c r="C32" s="25">
        <f t="shared" ref="C32:H32" si="1">C30+C29+C28+C27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5" spans="1:9" ht="45" customHeight="1" x14ac:dyDescent="0.2">
      <c r="A35" s="54" t="s">
        <v>131</v>
      </c>
      <c r="B35" s="55"/>
      <c r="C35" s="55"/>
      <c r="D35" s="55"/>
      <c r="E35" s="55"/>
      <c r="F35" s="55"/>
      <c r="G35" s="55"/>
      <c r="H35" s="56"/>
    </row>
    <row r="36" spans="1:9" x14ac:dyDescent="0.2">
      <c r="A36" s="59" t="s">
        <v>54</v>
      </c>
      <c r="B36" s="60"/>
      <c r="C36" s="54" t="s">
        <v>60</v>
      </c>
      <c r="D36" s="55"/>
      <c r="E36" s="55"/>
      <c r="F36" s="55"/>
      <c r="G36" s="56"/>
      <c r="H36" s="57" t="s">
        <v>59</v>
      </c>
    </row>
    <row r="37" spans="1:9" ht="22.5" x14ac:dyDescent="0.2">
      <c r="A37" s="61"/>
      <c r="B37" s="62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8"/>
    </row>
    <row r="38" spans="1:9" x14ac:dyDescent="0.2">
      <c r="A38" s="63"/>
      <c r="B38" s="64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9" x14ac:dyDescent="0.2">
      <c r="A39" s="30"/>
      <c r="B39" s="31"/>
      <c r="C39" s="35"/>
      <c r="D39" s="35"/>
      <c r="E39" s="35"/>
      <c r="F39" s="35"/>
      <c r="G39" s="35"/>
      <c r="H39" s="35"/>
    </row>
    <row r="40" spans="1:9" ht="22.5" x14ac:dyDescent="0.2">
      <c r="A40" s="4"/>
      <c r="B40" s="33" t="s">
        <v>13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51"/>
    </row>
    <row r="41" spans="1:9" x14ac:dyDescent="0.2">
      <c r="A41" s="4"/>
      <c r="B41" s="33"/>
      <c r="C41" s="36"/>
      <c r="D41" s="36"/>
      <c r="E41" s="36"/>
      <c r="F41" s="36"/>
      <c r="G41" s="36"/>
      <c r="H41" s="36"/>
    </row>
    <row r="42" spans="1:9" x14ac:dyDescent="0.2">
      <c r="A42" s="4"/>
      <c r="B42" s="33" t="s">
        <v>12</v>
      </c>
      <c r="C42" s="36"/>
      <c r="D42" s="36"/>
      <c r="E42" s="36"/>
      <c r="F42" s="36"/>
      <c r="G42" s="36"/>
      <c r="H42" s="36"/>
    </row>
    <row r="43" spans="1:9" x14ac:dyDescent="0.2">
      <c r="A43" s="4"/>
      <c r="B43" s="33"/>
      <c r="C43" s="36"/>
      <c r="D43" s="36"/>
      <c r="E43" s="36"/>
      <c r="F43" s="36"/>
      <c r="G43" s="36"/>
      <c r="H43" s="36"/>
    </row>
    <row r="44" spans="1:9" ht="22.5" x14ac:dyDescent="0.2">
      <c r="A44" s="4"/>
      <c r="B44" s="33" t="s">
        <v>14</v>
      </c>
      <c r="C44" s="36">
        <v>7173400</v>
      </c>
      <c r="D44" s="36">
        <v>1083400.51</v>
      </c>
      <c r="E44" s="36">
        <v>8256800.5099999998</v>
      </c>
      <c r="F44" s="36">
        <v>7641421.6500000004</v>
      </c>
      <c r="G44" s="36">
        <v>7641421.6500000004</v>
      </c>
      <c r="H44" s="36">
        <f>E44-F44</f>
        <v>615378.8599999994</v>
      </c>
      <c r="I44" s="51"/>
    </row>
    <row r="45" spans="1:9" x14ac:dyDescent="0.2">
      <c r="A45" s="4"/>
      <c r="B45" s="33"/>
      <c r="C45" s="36"/>
      <c r="D45" s="36"/>
      <c r="E45" s="36"/>
      <c r="F45" s="36"/>
      <c r="G45" s="36"/>
      <c r="H45" s="36"/>
    </row>
    <row r="46" spans="1:9" ht="22.5" x14ac:dyDescent="0.2">
      <c r="A46" s="4"/>
      <c r="B46" s="33" t="s">
        <v>26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51"/>
    </row>
    <row r="47" spans="1:9" x14ac:dyDescent="0.2">
      <c r="A47" s="4"/>
      <c r="B47" s="33"/>
      <c r="C47" s="36"/>
      <c r="D47" s="36"/>
      <c r="E47" s="36"/>
      <c r="F47" s="36"/>
      <c r="G47" s="36"/>
      <c r="H47" s="36"/>
    </row>
    <row r="48" spans="1:9" ht="22.5" x14ac:dyDescent="0.2">
      <c r="A48" s="4"/>
      <c r="B48" s="33" t="s">
        <v>27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51"/>
    </row>
    <row r="49" spans="1:9" x14ac:dyDescent="0.2">
      <c r="A49" s="4"/>
      <c r="B49" s="33"/>
      <c r="C49" s="36"/>
      <c r="D49" s="36"/>
      <c r="E49" s="36"/>
      <c r="F49" s="36"/>
      <c r="G49" s="36"/>
      <c r="H49" s="36"/>
    </row>
    <row r="50" spans="1:9" ht="22.5" x14ac:dyDescent="0.2">
      <c r="A50" s="4"/>
      <c r="B50" s="33" t="s">
        <v>34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51"/>
    </row>
    <row r="51" spans="1:9" x14ac:dyDescent="0.2">
      <c r="A51" s="4"/>
      <c r="B51" s="33"/>
      <c r="C51" s="36"/>
      <c r="D51" s="36"/>
      <c r="E51" s="36"/>
      <c r="F51" s="36"/>
      <c r="G51" s="36"/>
      <c r="H51" s="36"/>
    </row>
    <row r="52" spans="1:9" x14ac:dyDescent="0.2">
      <c r="A52" s="4"/>
      <c r="B52" s="33" t="s">
        <v>15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</row>
    <row r="53" spans="1:9" x14ac:dyDescent="0.2">
      <c r="A53" s="32"/>
      <c r="B53" s="34"/>
      <c r="C53" s="37"/>
      <c r="D53" s="37"/>
      <c r="E53" s="37"/>
      <c r="F53" s="37"/>
      <c r="G53" s="37"/>
      <c r="H53" s="37"/>
    </row>
    <row r="54" spans="1:9" x14ac:dyDescent="0.2">
      <c r="A54" s="28"/>
      <c r="B54" s="49" t="s">
        <v>53</v>
      </c>
      <c r="C54" s="25">
        <f t="shared" ref="C54:H54" si="2">C52+C50+C48+C46+C44+C42+C40</f>
        <v>7173400</v>
      </c>
      <c r="D54" s="25">
        <f t="shared" si="2"/>
        <v>1083400.51</v>
      </c>
      <c r="E54" s="25">
        <f t="shared" si="2"/>
        <v>8256800.5099999998</v>
      </c>
      <c r="F54" s="25">
        <f t="shared" si="2"/>
        <v>7641421.6500000004</v>
      </c>
      <c r="G54" s="25">
        <f t="shared" si="2"/>
        <v>7641421.6500000004</v>
      </c>
      <c r="H54" s="25">
        <f t="shared" si="2"/>
        <v>615378.8599999994</v>
      </c>
    </row>
    <row r="55" spans="1:9" x14ac:dyDescent="0.2">
      <c r="A55" s="1" t="s">
        <v>143</v>
      </c>
    </row>
    <row r="56" spans="1:9" x14ac:dyDescent="0.2">
      <c r="A56" s="1" t="s">
        <v>144</v>
      </c>
    </row>
    <row r="57" spans="1:9" x14ac:dyDescent="0.2">
      <c r="A57" s="1" t="s">
        <v>145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A1:H1"/>
    <mergeCell ref="A3:B5"/>
    <mergeCell ref="A21:H21"/>
    <mergeCell ref="A23:B25"/>
    <mergeCell ref="C3:G3"/>
    <mergeCell ref="H3:H4"/>
    <mergeCell ref="C23:G23"/>
    <mergeCell ref="H23:H2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H44 D18:E18 H7:H15 H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J38" sqref="J3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130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4113835.97</v>
      </c>
      <c r="D6" s="15">
        <f>D8+D11</f>
        <v>832257.21</v>
      </c>
      <c r="E6" s="15">
        <f>E8+E11</f>
        <v>4946093.18</v>
      </c>
      <c r="F6" s="15">
        <v>4503988.7699999996</v>
      </c>
      <c r="G6" s="15">
        <v>4503988.7699999996</v>
      </c>
      <c r="H6" s="15">
        <f>E6-F6</f>
        <v>442104.41000000015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ref="H7:H40" si="0">E7-F7</f>
        <v>0</v>
      </c>
    </row>
    <row r="8" spans="1:8" x14ac:dyDescent="0.2">
      <c r="A8" s="40"/>
      <c r="B8" s="44" t="s">
        <v>17</v>
      </c>
      <c r="C8" s="15">
        <v>1084696.44</v>
      </c>
      <c r="D8" s="15">
        <v>17594.72</v>
      </c>
      <c r="E8" s="15">
        <v>1102291.1599999999</v>
      </c>
      <c r="F8" s="15">
        <v>1052731.04</v>
      </c>
      <c r="G8" s="15">
        <v>1052731.04</v>
      </c>
      <c r="H8" s="15">
        <f t="shared" si="0"/>
        <v>49560.119999999879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0"/>
        <v>0</v>
      </c>
    </row>
    <row r="11" spans="1:8" x14ac:dyDescent="0.2">
      <c r="A11" s="40"/>
      <c r="B11" s="44" t="s">
        <v>23</v>
      </c>
      <c r="C11" s="15">
        <v>3029139.53</v>
      </c>
      <c r="D11" s="15">
        <v>814662.49</v>
      </c>
      <c r="E11" s="15">
        <v>3843802.02</v>
      </c>
      <c r="F11" s="15">
        <v>3451257.73</v>
      </c>
      <c r="G11" s="15">
        <v>3451257.73</v>
      </c>
      <c r="H11" s="15">
        <f t="shared" si="0"/>
        <v>392544.29000000004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</row>
    <row r="16" spans="1:8" x14ac:dyDescent="0.2">
      <c r="A16" s="43" t="s">
        <v>20</v>
      </c>
      <c r="B16" s="45"/>
      <c r="C16" s="15">
        <v>3059564.03</v>
      </c>
      <c r="D16" s="15">
        <f>D19</f>
        <v>251143.3</v>
      </c>
      <c r="E16" s="15">
        <f>E19</f>
        <v>3310707.33</v>
      </c>
      <c r="F16" s="15">
        <v>3137432.88</v>
      </c>
      <c r="G16" s="15">
        <v>3137432.88</v>
      </c>
      <c r="H16" s="15">
        <f t="shared" si="0"/>
        <v>173274.45000000019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8" x14ac:dyDescent="0.2">
      <c r="A19" s="40"/>
      <c r="B19" s="44" t="s">
        <v>21</v>
      </c>
      <c r="C19" s="15">
        <v>3059564.03</v>
      </c>
      <c r="D19" s="15">
        <v>251143.3</v>
      </c>
      <c r="E19" s="15">
        <v>3310707.33</v>
      </c>
      <c r="F19" s="15">
        <v>3137432.88</v>
      </c>
      <c r="G19" s="15">
        <v>3137432.88</v>
      </c>
      <c r="H19" s="15">
        <f t="shared" si="0"/>
        <v>173274.45000000019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1">C36+C25+C16+C6</f>
        <v>7173400</v>
      </c>
      <c r="D42" s="25">
        <f t="shared" si="1"/>
        <v>1083400.51</v>
      </c>
      <c r="E42" s="25">
        <f>E16+E6</f>
        <v>8256800.5099999998</v>
      </c>
      <c r="F42" s="25">
        <f t="shared" si="1"/>
        <v>7641421.6499999994</v>
      </c>
      <c r="G42" s="25">
        <f t="shared" si="1"/>
        <v>7641421.6499999994</v>
      </c>
      <c r="H42" s="25">
        <f t="shared" si="1"/>
        <v>615378.86000000034</v>
      </c>
    </row>
    <row r="43" spans="1:8" x14ac:dyDescent="0.2">
      <c r="A43" s="39" t="s">
        <v>143</v>
      </c>
      <c r="B43" s="39"/>
      <c r="C43" s="39"/>
      <c r="D43" s="39"/>
      <c r="E43" s="39"/>
      <c r="F43" s="39"/>
      <c r="G43" s="39"/>
      <c r="H43" s="39"/>
    </row>
    <row r="44" spans="1:8" x14ac:dyDescent="0.2">
      <c r="A44" s="39" t="s">
        <v>144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 t="s">
        <v>145</v>
      </c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ignoredErrors>
    <ignoredError sqref="D6:E6 D16:E16 H6:H36 H37:H40 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2020-01-24T16:13:53Z</cp:lastPrinted>
  <dcterms:created xsi:type="dcterms:W3CDTF">2014-02-10T03:37:14Z</dcterms:created>
  <dcterms:modified xsi:type="dcterms:W3CDTF">2020-01-24T16:14:40Z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